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90" activeTab="0"/>
  </bookViews>
  <sheets>
    <sheet name="Calendarización 2020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<sst xmlns="http://schemas.openxmlformats.org/spreadsheetml/2006/main" count="68" uniqueCount="66">
  <si>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</si>
  <si>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</si>
  <si>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</si>
  <si>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</si>
  <si>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</si>
  <si>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</si>
  <si>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</si>
  <si>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</si>
  <si>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</si>
  <si>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</si>
  <si>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</si>
  <si>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</si>
  <si>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</si>
  <si>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</si>
  <si>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</si>
  <si>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</si>
  <si>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</si>
  <si>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</si>
  <si>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</si>
  <si>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</si>
  <si>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</si>
  <si>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</si>
  <si>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</si>
  <si>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</si>
  <si>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</si>
  <si>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</si>
  <si>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</si>
  <si>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</si>
  <si>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</si>
  <si>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</si>
  <si>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</si>
  <si>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</si>
  <si>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</si>
  <si>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</si>
  <si>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</si>
  <si>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</si>
  <si>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</si>
  <si>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</si>
  <si>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</si>
  <si>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</si>
  <si>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</si>
  <si>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</si>
  <si>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</si>
  <si>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</si>
  <si>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</si>
  <si>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</si>
  <si>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</si>
  <si>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</si>
  <si>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</si>
  <si>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</si>
  <si>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</si>
  <si>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</si>
  <si>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</si>
  <si>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</si>
  <si>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</si>
  <si>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</si>
  <si>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</si>
  <si>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</si>
  <si>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</si>
  <si>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</si>
  <si>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</si>
  <si>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</si>
  <si>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</si>
  <si>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</si>
  <si>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r>
      <t>MUNICIPIO DE TIZAYUCA</t>
    </r>
    <r>
      <rPr>
        <b/>
        <sz val="14"/>
        <rFont val="Arial"/>
        <family val="2"/>
      </rPr>
      <t>, HGO.</t>
    </r>
  </si>
  <si>
    <r>
      <rPr>
        <sz val="14"/>
        <rFont val="Arial"/>
        <family val="2"/>
      </rPr>
      <t>CALENDARIO DE INGRESOS DEL EJERCICIO FISCAL 2020</t>
    </r>
    <r>
      <rPr>
        <b/>
        <sz val="14"/>
        <rFont val="Arial"/>
        <family val="2"/>
      </rPr>
      <t xml:space="preserve"> (CALENDARIZACIÓN DE RECAUDACIÓN 2020)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</si>
</sst>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-[$$-80A]* #,##0.00_-;\-[$$-80A]* #,##0.00_-;_-[$$-80A]* &quot;-&quot;??_-;_-@_-"/>
    <numFmt numFmtId="193" formatCode="[$-80A]dddd\,\ d&quot; de &quot;mmmm&quot; de &quot;yyyy"/>
    <numFmt numFmtId="194" formatCode="[$-80A]hh:mm:ss\ AM/PM"/>
    <numFmt numFmtId="195" formatCode="_-[$$-80A]* #,##0.000_-;\-[$$-80A]* #,##0.000_-;_-[$$-80A]* &quot;-&quot;?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192" fontId="0" fillId="33" borderId="11" xfId="50" applyNumberFormat="1" applyFont="1" applyFill="1" applyBorder="1" applyAlignment="1">
      <alignment horizontal="center" vertical="center"/>
    </xf>
    <xf numFmtId="192" fontId="0" fillId="33" borderId="11" xfId="0" applyNumberFormat="1" applyFont="1" applyFill="1" applyBorder="1" applyAlignment="1">
      <alignment horizontal="center" vertical="center"/>
    </xf>
    <xf numFmtId="192" fontId="1" fillId="33" borderId="11" xfId="0" applyNumberFormat="1" applyFont="1" applyFill="1" applyBorder="1" applyAlignment="1">
      <alignment horizontal="center" vertical="center"/>
    </xf>
    <xf numFmtId="192" fontId="0" fillId="33" borderId="12" xfId="0" applyNumberFormat="1" applyFill="1" applyBorder="1" applyAlignment="1">
      <alignment horizontal="center"/>
    </xf>
    <xf numFmtId="192" fontId="0" fillId="0" borderId="10" xfId="0" applyNumberFormat="1" applyBorder="1" applyAlignment="1">
      <alignment horizontal="center"/>
    </xf>
    <xf numFmtId="192" fontId="0" fillId="33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192" fontId="0" fillId="33" borderId="10" xfId="0" applyNumberFormat="1" applyFill="1" applyBorder="1" applyAlignment="1">
      <alignment horizontal="center"/>
    </xf>
    <xf numFmtId="192" fontId="1" fillId="33" borderId="11" xfId="5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61"/>
  <sheetViews>
    <sheetView tabSelected="1" view="pageBreakPreview" zoomScale="80" zoomScaleNormal="75" zoomScaleSheetLayoutView="80" zoomScalePageLayoutView="0" workbookViewId="0" topLeftCell="A1">
      <selection activeCell="A2" sqref="A2"/>
    </sheetView>
  </sheetViews>
  <sheetFormatPr defaultColWidth="11.421875" defaultRowHeight="12.75"/>
  <cols>
    <col min="1" max="1" width="41.8515625" style="0" customWidth="1"/>
    <col min="2" max="2" width="17.140625" style="0" bestFit="1" customWidth="1"/>
    <col min="3" max="14" width="16.00390625" style="0" bestFit="1" customWidth="1"/>
  </cols>
  <sheetData>
    <row r="4" spans="1:14" ht="18">
      <c r="A4" s="15" t="s">
        <v>64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8">
      <c r="A5" s="15" t="s">
        <v>65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7" spans="1:14" ht="30.75" customHeight="1">
      <c r="A7" s="2"/>
      <c r="B7" s="4" t="s">
        <v>12</v>
      </c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4" t="s">
        <v>10</v>
      </c>
      <c r="N7" s="4" t="s">
        <v>11</v>
      </c>
    </row>
    <row r="8" spans="1:14" ht="12.75">
      <c r="A8" s="3" t="s">
        <v>13</v>
      </c>
      <c r="B8" s="7">
        <f>C8+D8+E8+F8+G8+H8+I8+J8+K8+L8+M8+N8</f>
        <v>429560396.995</v>
      </c>
      <c r="C8" s="8">
        <f>SUM(C9,C19,C25,C28,C35,C39,C43,C47,C58)</f>
        <v>37075734.8</v>
      </c>
      <c r="D8" s="8">
        <f>SUM(D9,D19,D25,D28,D35,D39,D43,D47,D58)</f>
        <v>44154337.64</v>
      </c>
      <c r="E8" s="8">
        <f aca="true" t="shared" si="0" ref="E8:N8">SUM(E9,E19,E25,E28,E35,E39,E43,E47,E58)</f>
        <v>40443222.65</v>
      </c>
      <c r="F8" s="8">
        <f t="shared" si="0"/>
        <v>39675801.62</v>
      </c>
      <c r="G8" s="8">
        <f t="shared" si="0"/>
        <v>37671342.26</v>
      </c>
      <c r="H8" s="8">
        <f t="shared" si="0"/>
        <v>34773471.70999999</v>
      </c>
      <c r="I8" s="8">
        <f t="shared" si="0"/>
        <v>32408213.54</v>
      </c>
      <c r="J8" s="8">
        <f t="shared" si="0"/>
        <v>31405983.86</v>
      </c>
      <c r="K8" s="8">
        <f t="shared" si="0"/>
        <v>31163158.534999996</v>
      </c>
      <c r="L8" s="8">
        <f t="shared" si="0"/>
        <v>36829446.08</v>
      </c>
      <c r="M8" s="13">
        <f t="shared" si="0"/>
        <v>32849179.099999998</v>
      </c>
      <c r="N8" s="13">
        <f t="shared" si="0"/>
        <v>31110505.199999996</v>
      </c>
    </row>
    <row r="9" spans="1:14" ht="12.75">
      <c r="A9" s="11" t="s">
        <v>14</v>
      </c>
      <c r="B9" s="14">
        <f>C9+D9+E9+F9+G9+H9+I9+J9+K9+L9+M9+N9</f>
        <v>105801510.99999999</v>
      </c>
      <c r="C9" s="9">
        <f>SUM(C10:C18)</f>
        <v>8816792.583333334</v>
      </c>
      <c r="D9" s="9">
        <f aca="true" t="shared" si="1" ref="D9:N9">SUM(D10:D18)</f>
        <v>8816792.583333334</v>
      </c>
      <c r="E9" s="9">
        <f t="shared" si="1"/>
        <v>8816792.583333334</v>
      </c>
      <c r="F9" s="9">
        <f t="shared" si="1"/>
        <v>8816792.583333334</v>
      </c>
      <c r="G9" s="9">
        <f t="shared" si="1"/>
        <v>8816792.583333334</v>
      </c>
      <c r="H9" s="9">
        <f t="shared" si="1"/>
        <v>8816792.583333334</v>
      </c>
      <c r="I9" s="9">
        <f t="shared" si="1"/>
        <v>8816792.583333334</v>
      </c>
      <c r="J9" s="9">
        <f t="shared" si="1"/>
        <v>8816792.583333334</v>
      </c>
      <c r="K9" s="9">
        <f t="shared" si="1"/>
        <v>8816792.583333334</v>
      </c>
      <c r="L9" s="9">
        <f t="shared" si="1"/>
        <v>8816792.583333334</v>
      </c>
      <c r="M9" s="9">
        <f t="shared" si="1"/>
        <v>8816792.583333334</v>
      </c>
      <c r="N9" s="9">
        <f t="shared" si="1"/>
        <v>8816792.583333334</v>
      </c>
    </row>
    <row r="10" spans="1:14" ht="12.75">
      <c r="A10" s="12" t="s">
        <v>15</v>
      </c>
      <c r="B10" s="5">
        <v>1980803</v>
      </c>
      <c r="C10" s="9">
        <f>$B$10/12</f>
        <v>165066.91666666666</v>
      </c>
      <c r="D10" s="9">
        <f aca="true" t="shared" si="2" ref="D10:N10">$B$10/12</f>
        <v>165066.91666666666</v>
      </c>
      <c r="E10" s="9">
        <f t="shared" si="2"/>
        <v>165066.91666666666</v>
      </c>
      <c r="F10" s="9">
        <f t="shared" si="2"/>
        <v>165066.91666666666</v>
      </c>
      <c r="G10" s="9">
        <f t="shared" si="2"/>
        <v>165066.91666666666</v>
      </c>
      <c r="H10" s="9">
        <f t="shared" si="2"/>
        <v>165066.91666666666</v>
      </c>
      <c r="I10" s="9">
        <f t="shared" si="2"/>
        <v>165066.91666666666</v>
      </c>
      <c r="J10" s="9">
        <f t="shared" si="2"/>
        <v>165066.91666666666</v>
      </c>
      <c r="K10" s="9">
        <f t="shared" si="2"/>
        <v>165066.91666666666</v>
      </c>
      <c r="L10" s="9">
        <f t="shared" si="2"/>
        <v>165066.91666666666</v>
      </c>
      <c r="M10" s="9">
        <f t="shared" si="2"/>
        <v>165066.91666666666</v>
      </c>
      <c r="N10" s="9">
        <f t="shared" si="2"/>
        <v>165066.91666666666</v>
      </c>
    </row>
    <row r="11" spans="1:14" ht="12.75">
      <c r="A11" s="12" t="s">
        <v>16</v>
      </c>
      <c r="B11" s="6">
        <v>92545108</v>
      </c>
      <c r="C11" s="9">
        <f>$B$11/12</f>
        <v>7712092.333333333</v>
      </c>
      <c r="D11" s="9">
        <f aca="true" t="shared" si="3" ref="D11:N11">$B$11/12</f>
        <v>7712092.333333333</v>
      </c>
      <c r="E11" s="9">
        <f t="shared" si="3"/>
        <v>7712092.333333333</v>
      </c>
      <c r="F11" s="9">
        <f t="shared" si="3"/>
        <v>7712092.333333333</v>
      </c>
      <c r="G11" s="9">
        <f t="shared" si="3"/>
        <v>7712092.333333333</v>
      </c>
      <c r="H11" s="9">
        <f t="shared" si="3"/>
        <v>7712092.333333333</v>
      </c>
      <c r="I11" s="9">
        <f t="shared" si="3"/>
        <v>7712092.333333333</v>
      </c>
      <c r="J11" s="9">
        <f t="shared" si="3"/>
        <v>7712092.333333333</v>
      </c>
      <c r="K11" s="9">
        <f t="shared" si="3"/>
        <v>7712092.333333333</v>
      </c>
      <c r="L11" s="9">
        <f t="shared" si="3"/>
        <v>7712092.333333333</v>
      </c>
      <c r="M11" s="9">
        <f t="shared" si="3"/>
        <v>7712092.333333333</v>
      </c>
      <c r="N11" s="9">
        <f t="shared" si="3"/>
        <v>7712092.333333333</v>
      </c>
    </row>
    <row r="12" spans="1:14" ht="12.75">
      <c r="A12" s="12" t="s">
        <v>17</v>
      </c>
      <c r="B12" s="6">
        <f aca="true" t="shared" si="4" ref="B12:B61">C12+D12+E12+F12+G12+H12+I12+J12+K12+L12+M12+N12</f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 ht="12.75">
      <c r="A13" s="12" t="s">
        <v>18</v>
      </c>
      <c r="B13" s="6">
        <f t="shared" si="4"/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ht="12.75">
      <c r="A14" s="12" t="s">
        <v>19</v>
      </c>
      <c r="B14" s="6">
        <f t="shared" si="4"/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12.75">
      <c r="A15" s="12" t="s">
        <v>20</v>
      </c>
      <c r="B15" s="6">
        <f t="shared" si="4"/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12.75">
      <c r="A16" s="12" t="s">
        <v>21</v>
      </c>
      <c r="B16" s="6">
        <v>975600</v>
      </c>
      <c r="C16" s="9">
        <f>$B$16/12</f>
        <v>81300</v>
      </c>
      <c r="D16" s="9">
        <f aca="true" t="shared" si="5" ref="D16:N16">$B$16/12</f>
        <v>81300</v>
      </c>
      <c r="E16" s="9">
        <f t="shared" si="5"/>
        <v>81300</v>
      </c>
      <c r="F16" s="9">
        <f t="shared" si="5"/>
        <v>81300</v>
      </c>
      <c r="G16" s="9">
        <f t="shared" si="5"/>
        <v>81300</v>
      </c>
      <c r="H16" s="9">
        <f t="shared" si="5"/>
        <v>81300</v>
      </c>
      <c r="I16" s="9">
        <f t="shared" si="5"/>
        <v>81300</v>
      </c>
      <c r="J16" s="9">
        <f t="shared" si="5"/>
        <v>81300</v>
      </c>
      <c r="K16" s="9">
        <f t="shared" si="5"/>
        <v>81300</v>
      </c>
      <c r="L16" s="9">
        <f t="shared" si="5"/>
        <v>81300</v>
      </c>
      <c r="M16" s="9">
        <f t="shared" si="5"/>
        <v>81300</v>
      </c>
      <c r="N16" s="9">
        <f t="shared" si="5"/>
        <v>81300</v>
      </c>
    </row>
    <row r="17" spans="1:14" ht="12.75">
      <c r="A17" s="12" t="s">
        <v>22</v>
      </c>
      <c r="B17" s="6">
        <f t="shared" si="4"/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1:14" ht="12.75">
      <c r="A18" s="12" t="s">
        <v>23</v>
      </c>
      <c r="B18" s="6">
        <v>10300000</v>
      </c>
      <c r="C18" s="9">
        <f>$B$18/12</f>
        <v>858333.3333333334</v>
      </c>
      <c r="D18" s="9">
        <f aca="true" t="shared" si="6" ref="D18:N18">$B$18/12</f>
        <v>858333.3333333334</v>
      </c>
      <c r="E18" s="9">
        <f t="shared" si="6"/>
        <v>858333.3333333334</v>
      </c>
      <c r="F18" s="9">
        <f t="shared" si="6"/>
        <v>858333.3333333334</v>
      </c>
      <c r="G18" s="9">
        <f t="shared" si="6"/>
        <v>858333.3333333334</v>
      </c>
      <c r="H18" s="9">
        <f t="shared" si="6"/>
        <v>858333.3333333334</v>
      </c>
      <c r="I18" s="9">
        <f t="shared" si="6"/>
        <v>858333.3333333334</v>
      </c>
      <c r="J18" s="9">
        <f t="shared" si="6"/>
        <v>858333.3333333334</v>
      </c>
      <c r="K18" s="9">
        <f t="shared" si="6"/>
        <v>858333.3333333334</v>
      </c>
      <c r="L18" s="9">
        <f t="shared" si="6"/>
        <v>858333.3333333334</v>
      </c>
      <c r="M18" s="9">
        <f t="shared" si="6"/>
        <v>858333.3333333334</v>
      </c>
      <c r="N18" s="9">
        <f t="shared" si="6"/>
        <v>858333.3333333334</v>
      </c>
    </row>
    <row r="19" spans="1:14" ht="12.75">
      <c r="A19" s="11" t="s">
        <v>24</v>
      </c>
      <c r="B19" s="7">
        <f t="shared" si="4"/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1:14" ht="12.75">
      <c r="A20" s="12" t="s">
        <v>25</v>
      </c>
      <c r="B20" s="6">
        <f t="shared" si="4"/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ht="12.75">
      <c r="A21" s="12" t="s">
        <v>26</v>
      </c>
      <c r="B21" s="6">
        <f t="shared" si="4"/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1:14" ht="12.75">
      <c r="A22" s="12" t="s">
        <v>27</v>
      </c>
      <c r="B22" s="6">
        <f t="shared" si="4"/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</row>
    <row r="23" spans="1:14" ht="12.75">
      <c r="A23" s="12" t="s">
        <v>28</v>
      </c>
      <c r="B23" s="6">
        <f t="shared" si="4"/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1:14" ht="12.75">
      <c r="A24" s="12" t="s">
        <v>21</v>
      </c>
      <c r="B24" s="6">
        <f t="shared" si="4"/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1:14" ht="12.75">
      <c r="A25" s="11" t="s">
        <v>29</v>
      </c>
      <c r="B25" s="7">
        <f t="shared" si="4"/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1:14" ht="12.75">
      <c r="A26" s="12" t="s">
        <v>30</v>
      </c>
      <c r="B26" s="6">
        <f t="shared" si="4"/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 ht="12.75">
      <c r="A27" s="12" t="s">
        <v>31</v>
      </c>
      <c r="B27" s="6">
        <f t="shared" si="4"/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</row>
    <row r="28" spans="1:14" ht="12.75">
      <c r="A28" s="11" t="s">
        <v>32</v>
      </c>
      <c r="B28" s="7">
        <f>SUM(C28:N28)</f>
        <v>76742102.995</v>
      </c>
      <c r="C28" s="9">
        <f aca="true" t="shared" si="7" ref="C28:N28">SUM(C29:C34)</f>
        <v>7674210.300000001</v>
      </c>
      <c r="D28" s="9">
        <f t="shared" si="7"/>
        <v>14752813.14</v>
      </c>
      <c r="E28" s="9">
        <f t="shared" si="7"/>
        <v>11041698.15</v>
      </c>
      <c r="F28" s="9">
        <f t="shared" si="7"/>
        <v>10274277.120000001</v>
      </c>
      <c r="G28" s="9">
        <f t="shared" si="7"/>
        <v>8269817.76</v>
      </c>
      <c r="H28" s="9">
        <f t="shared" si="7"/>
        <v>5371947.21</v>
      </c>
      <c r="I28" s="9">
        <f t="shared" si="7"/>
        <v>3006689.04</v>
      </c>
      <c r="J28" s="9">
        <f t="shared" si="7"/>
        <v>2004459.3599999999</v>
      </c>
      <c r="K28" s="9">
        <f t="shared" si="7"/>
        <v>1761634.035</v>
      </c>
      <c r="L28" s="9">
        <f t="shared" si="7"/>
        <v>7427921.58</v>
      </c>
      <c r="M28" s="9">
        <f t="shared" si="7"/>
        <v>3447654.6</v>
      </c>
      <c r="N28" s="9">
        <f t="shared" si="7"/>
        <v>1708980.7</v>
      </c>
    </row>
    <row r="29" spans="1:14" ht="12.75">
      <c r="A29" s="12" t="s">
        <v>33</v>
      </c>
      <c r="B29" s="6">
        <v>46961730</v>
      </c>
      <c r="C29" s="9">
        <f>B29*0.1</f>
        <v>4696173</v>
      </c>
      <c r="D29" s="9">
        <f>B29*0.2</f>
        <v>9392346</v>
      </c>
      <c r="E29" s="9">
        <f>B29*0.14</f>
        <v>6574642.2</v>
      </c>
      <c r="F29" s="9">
        <f>B29*0.13</f>
        <v>6105024.9</v>
      </c>
      <c r="G29" s="9">
        <f>B29*0.1</f>
        <v>4696173</v>
      </c>
      <c r="H29" s="9">
        <f>B29*0.07</f>
        <v>3287321.1</v>
      </c>
      <c r="I29" s="9">
        <f>B29*0.045</f>
        <v>2113277.85</v>
      </c>
      <c r="J29" s="9">
        <f>B29*0.03</f>
        <v>1408851.9</v>
      </c>
      <c r="K29" s="9">
        <f>B29*0.028</f>
        <v>1314928.44</v>
      </c>
      <c r="L29" s="9">
        <f>B29*0.025</f>
        <v>1174043.25</v>
      </c>
      <c r="M29" s="9">
        <f>B29*0.01</f>
        <v>469617.3</v>
      </c>
      <c r="N29" s="9">
        <v>1693735.7</v>
      </c>
    </row>
    <row r="30" spans="1:14" ht="12.75">
      <c r="A30" s="12" t="s">
        <v>34</v>
      </c>
      <c r="B30" s="6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 ht="12.75">
      <c r="A31" s="12" t="s">
        <v>35</v>
      </c>
      <c r="B31" s="6">
        <v>29780373</v>
      </c>
      <c r="C31" s="9">
        <f>B31*0.1</f>
        <v>2978037.3000000003</v>
      </c>
      <c r="D31" s="9">
        <f>B31*0.18</f>
        <v>5360467.14</v>
      </c>
      <c r="E31" s="9">
        <f>B31*0.15</f>
        <v>4467055.95</v>
      </c>
      <c r="F31" s="9">
        <f>B31*0.14</f>
        <v>4169252.22</v>
      </c>
      <c r="G31" s="9">
        <f>B31*0.12</f>
        <v>3573644.76</v>
      </c>
      <c r="H31" s="9">
        <f>B31*0.07</f>
        <v>2084626.11</v>
      </c>
      <c r="I31" s="9">
        <f>B31*0.03</f>
        <v>893411.19</v>
      </c>
      <c r="J31" s="9">
        <f>B31*0.02</f>
        <v>595607.46</v>
      </c>
      <c r="K31" s="9">
        <f>B31*0.015</f>
        <v>446705.595</v>
      </c>
      <c r="L31" s="9">
        <f>B31*0.21</f>
        <v>6253878.33</v>
      </c>
      <c r="M31" s="9">
        <f>B31*0.1</f>
        <v>2978037.3000000003</v>
      </c>
      <c r="N31" s="9">
        <v>15245</v>
      </c>
    </row>
    <row r="32" spans="1:14" ht="12.75">
      <c r="A32" s="12" t="s">
        <v>36</v>
      </c>
      <c r="B32" s="6">
        <f t="shared" si="4"/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ht="12.75">
      <c r="A33" s="12" t="s">
        <v>21</v>
      </c>
      <c r="B33" s="6">
        <f t="shared" si="4"/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</row>
    <row r="34" spans="1:14" ht="12.75">
      <c r="A34" s="12" t="s">
        <v>37</v>
      </c>
      <c r="B34" s="6">
        <f t="shared" si="4"/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</row>
    <row r="35" spans="1:14" ht="12.75">
      <c r="A35" s="11" t="s">
        <v>38</v>
      </c>
      <c r="B35" s="7">
        <f t="shared" si="4"/>
        <v>819079.9999999997</v>
      </c>
      <c r="C35" s="9">
        <f>SUM(C36:C38)</f>
        <v>68256.66666666666</v>
      </c>
      <c r="D35" s="9">
        <f aca="true" t="shared" si="8" ref="D35:N35">SUM(D36:D38)</f>
        <v>68256.66666666666</v>
      </c>
      <c r="E35" s="9">
        <f t="shared" si="8"/>
        <v>68256.66666666666</v>
      </c>
      <c r="F35" s="9">
        <f t="shared" si="8"/>
        <v>68256.66666666666</v>
      </c>
      <c r="G35" s="9">
        <f t="shared" si="8"/>
        <v>68256.66666666666</v>
      </c>
      <c r="H35" s="9">
        <f t="shared" si="8"/>
        <v>68256.66666666666</v>
      </c>
      <c r="I35" s="9">
        <f t="shared" si="8"/>
        <v>68256.66666666666</v>
      </c>
      <c r="J35" s="9">
        <f t="shared" si="8"/>
        <v>68256.66666666666</v>
      </c>
      <c r="K35" s="9">
        <f t="shared" si="8"/>
        <v>68256.66666666666</v>
      </c>
      <c r="L35" s="9">
        <f t="shared" si="8"/>
        <v>68256.66666666666</v>
      </c>
      <c r="M35" s="9">
        <f t="shared" si="8"/>
        <v>68256.66666666666</v>
      </c>
      <c r="N35" s="9">
        <f t="shared" si="8"/>
        <v>68256.66666666666</v>
      </c>
    </row>
    <row r="36" spans="1:14" ht="12.75">
      <c r="A36" s="12" t="s">
        <v>39</v>
      </c>
      <c r="B36" s="6">
        <v>315180</v>
      </c>
      <c r="C36" s="9">
        <f>$B$36/12</f>
        <v>26265</v>
      </c>
      <c r="D36" s="9">
        <f aca="true" t="shared" si="9" ref="D36:N36">$B$36/12</f>
        <v>26265</v>
      </c>
      <c r="E36" s="9">
        <f t="shared" si="9"/>
        <v>26265</v>
      </c>
      <c r="F36" s="9">
        <f t="shared" si="9"/>
        <v>26265</v>
      </c>
      <c r="G36" s="9">
        <f t="shared" si="9"/>
        <v>26265</v>
      </c>
      <c r="H36" s="9">
        <f t="shared" si="9"/>
        <v>26265</v>
      </c>
      <c r="I36" s="9">
        <f t="shared" si="9"/>
        <v>26265</v>
      </c>
      <c r="J36" s="9">
        <f t="shared" si="9"/>
        <v>26265</v>
      </c>
      <c r="K36" s="9">
        <f>$B$36/12</f>
        <v>26265</v>
      </c>
      <c r="L36" s="9">
        <f t="shared" si="9"/>
        <v>26265</v>
      </c>
      <c r="M36" s="9">
        <f t="shared" si="9"/>
        <v>26265</v>
      </c>
      <c r="N36" s="9">
        <f t="shared" si="9"/>
        <v>26265</v>
      </c>
    </row>
    <row r="37" spans="1:14" ht="12.75">
      <c r="A37" s="12" t="s">
        <v>40</v>
      </c>
      <c r="B37" s="6">
        <v>503900</v>
      </c>
      <c r="C37" s="9">
        <f>$B$37/12</f>
        <v>41991.666666666664</v>
      </c>
      <c r="D37" s="9">
        <f aca="true" t="shared" si="10" ref="D37:N37">$B$37/12</f>
        <v>41991.666666666664</v>
      </c>
      <c r="E37" s="9">
        <f t="shared" si="10"/>
        <v>41991.666666666664</v>
      </c>
      <c r="F37" s="9">
        <f t="shared" si="10"/>
        <v>41991.666666666664</v>
      </c>
      <c r="G37" s="9">
        <f t="shared" si="10"/>
        <v>41991.666666666664</v>
      </c>
      <c r="H37" s="9">
        <f t="shared" si="10"/>
        <v>41991.666666666664</v>
      </c>
      <c r="I37" s="9">
        <f t="shared" si="10"/>
        <v>41991.666666666664</v>
      </c>
      <c r="J37" s="9">
        <f t="shared" si="10"/>
        <v>41991.666666666664</v>
      </c>
      <c r="K37" s="9">
        <f t="shared" si="10"/>
        <v>41991.666666666664</v>
      </c>
      <c r="L37" s="9">
        <f t="shared" si="10"/>
        <v>41991.666666666664</v>
      </c>
      <c r="M37" s="9">
        <f t="shared" si="10"/>
        <v>41991.666666666664</v>
      </c>
      <c r="N37" s="9">
        <f t="shared" si="10"/>
        <v>41991.666666666664</v>
      </c>
    </row>
    <row r="38" spans="1:14" ht="12.75">
      <c r="A38" s="12" t="s">
        <v>41</v>
      </c>
      <c r="B38" s="6">
        <f t="shared" si="4"/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</row>
    <row r="39" spans="1:14" ht="12.75">
      <c r="A39" s="11" t="s">
        <v>42</v>
      </c>
      <c r="B39" s="7">
        <f t="shared" si="4"/>
        <v>37029100</v>
      </c>
      <c r="C39" s="9">
        <f>SUM(C40:C42)</f>
        <v>3085758.3333333335</v>
      </c>
      <c r="D39" s="9">
        <f aca="true" t="shared" si="11" ref="D39:N39">SUM(D40:D42)</f>
        <v>3085758.3333333335</v>
      </c>
      <c r="E39" s="9">
        <f t="shared" si="11"/>
        <v>3085758.3333333335</v>
      </c>
      <c r="F39" s="9">
        <f t="shared" si="11"/>
        <v>3085758.3333333335</v>
      </c>
      <c r="G39" s="9">
        <f t="shared" si="11"/>
        <v>3085758.3333333335</v>
      </c>
      <c r="H39" s="9">
        <f t="shared" si="11"/>
        <v>3085758.3333333335</v>
      </c>
      <c r="I39" s="9">
        <f t="shared" si="11"/>
        <v>3085758.3333333335</v>
      </c>
      <c r="J39" s="9">
        <f t="shared" si="11"/>
        <v>3085758.3333333335</v>
      </c>
      <c r="K39" s="9">
        <f t="shared" si="11"/>
        <v>3085758.3333333335</v>
      </c>
      <c r="L39" s="9">
        <f t="shared" si="11"/>
        <v>3085758.3333333335</v>
      </c>
      <c r="M39" s="9">
        <f t="shared" si="11"/>
        <v>3085758.3333333335</v>
      </c>
      <c r="N39" s="9">
        <f t="shared" si="11"/>
        <v>3085758.3333333335</v>
      </c>
    </row>
    <row r="40" spans="1:14" ht="12.75">
      <c r="A40" s="12" t="s">
        <v>43</v>
      </c>
      <c r="B40" s="6">
        <v>37029100</v>
      </c>
      <c r="C40" s="9">
        <f>$B$40/12</f>
        <v>3085758.3333333335</v>
      </c>
      <c r="D40" s="9">
        <f aca="true" t="shared" si="12" ref="D40:N40">$B$40/12</f>
        <v>3085758.3333333335</v>
      </c>
      <c r="E40" s="9">
        <f t="shared" si="12"/>
        <v>3085758.3333333335</v>
      </c>
      <c r="F40" s="9">
        <f t="shared" si="12"/>
        <v>3085758.3333333335</v>
      </c>
      <c r="G40" s="9">
        <f t="shared" si="12"/>
        <v>3085758.3333333335</v>
      </c>
      <c r="H40" s="9">
        <f t="shared" si="12"/>
        <v>3085758.3333333335</v>
      </c>
      <c r="I40" s="9">
        <f t="shared" si="12"/>
        <v>3085758.3333333335</v>
      </c>
      <c r="J40" s="9">
        <f t="shared" si="12"/>
        <v>3085758.3333333335</v>
      </c>
      <c r="K40" s="9">
        <f t="shared" si="12"/>
        <v>3085758.3333333335</v>
      </c>
      <c r="L40" s="9">
        <f t="shared" si="12"/>
        <v>3085758.3333333335</v>
      </c>
      <c r="M40" s="9">
        <f t="shared" si="12"/>
        <v>3085758.3333333335</v>
      </c>
      <c r="N40" s="9">
        <f t="shared" si="12"/>
        <v>3085758.3333333335</v>
      </c>
    </row>
    <row r="41" spans="1:14" ht="12.75">
      <c r="A41" s="12" t="s">
        <v>44</v>
      </c>
      <c r="B41" s="6">
        <f t="shared" si="4"/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</row>
    <row r="42" spans="1:14" ht="12.75">
      <c r="A42" s="12" t="s">
        <v>45</v>
      </c>
      <c r="B42" s="6">
        <f t="shared" si="4"/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</row>
    <row r="43" spans="1:14" ht="12.75">
      <c r="A43" s="11" t="s">
        <v>46</v>
      </c>
      <c r="B43" s="7">
        <f t="shared" si="4"/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</row>
    <row r="44" spans="1:14" ht="12.75">
      <c r="A44" s="12" t="s">
        <v>47</v>
      </c>
      <c r="B44" s="6">
        <f t="shared" si="4"/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</row>
    <row r="45" spans="1:14" ht="12.75">
      <c r="A45" s="12" t="s">
        <v>48</v>
      </c>
      <c r="B45" s="6">
        <f t="shared" si="4"/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</row>
    <row r="46" spans="1:14" ht="12.75">
      <c r="A46" s="12" t="s">
        <v>49</v>
      </c>
      <c r="B46" s="6">
        <f t="shared" si="4"/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</row>
    <row r="47" spans="1:14" ht="12.75">
      <c r="A47" s="11" t="s">
        <v>50</v>
      </c>
      <c r="B47" s="7">
        <f t="shared" si="4"/>
        <v>209168602.9999999</v>
      </c>
      <c r="C47" s="9">
        <f>SUM(C48:C57)</f>
        <v>17430716.916666664</v>
      </c>
      <c r="D47" s="9">
        <f aca="true" t="shared" si="13" ref="D47:N47">SUM(D48:D57)</f>
        <v>17430716.916666664</v>
      </c>
      <c r="E47" s="9">
        <f t="shared" si="13"/>
        <v>17430716.916666664</v>
      </c>
      <c r="F47" s="9">
        <f t="shared" si="13"/>
        <v>17430716.916666664</v>
      </c>
      <c r="G47" s="9">
        <f t="shared" si="13"/>
        <v>17430716.916666664</v>
      </c>
      <c r="H47" s="9">
        <f t="shared" si="13"/>
        <v>17430716.916666664</v>
      </c>
      <c r="I47" s="9">
        <f t="shared" si="13"/>
        <v>17430716.916666664</v>
      </c>
      <c r="J47" s="9">
        <f t="shared" si="13"/>
        <v>17430716.916666664</v>
      </c>
      <c r="K47" s="9">
        <f t="shared" si="13"/>
        <v>17430716.916666664</v>
      </c>
      <c r="L47" s="9">
        <f t="shared" si="13"/>
        <v>17430716.916666664</v>
      </c>
      <c r="M47" s="9">
        <f t="shared" si="13"/>
        <v>17430716.916666664</v>
      </c>
      <c r="N47" s="9">
        <f t="shared" si="13"/>
        <v>17430716.916666664</v>
      </c>
    </row>
    <row r="48" spans="1:14" ht="12.75">
      <c r="A48" s="12" t="s">
        <v>51</v>
      </c>
      <c r="B48" s="10">
        <v>97333964</v>
      </c>
      <c r="C48" s="9">
        <f>$B$48/12</f>
        <v>8111163.666666667</v>
      </c>
      <c r="D48" s="9">
        <f aca="true" t="shared" si="14" ref="D48:N48">$B$48/12</f>
        <v>8111163.666666667</v>
      </c>
      <c r="E48" s="9">
        <f t="shared" si="14"/>
        <v>8111163.666666667</v>
      </c>
      <c r="F48" s="9">
        <f t="shared" si="14"/>
        <v>8111163.666666667</v>
      </c>
      <c r="G48" s="9">
        <f t="shared" si="14"/>
        <v>8111163.666666667</v>
      </c>
      <c r="H48" s="9">
        <f t="shared" si="14"/>
        <v>8111163.666666667</v>
      </c>
      <c r="I48" s="9">
        <f t="shared" si="14"/>
        <v>8111163.666666667</v>
      </c>
      <c r="J48" s="9">
        <f t="shared" si="14"/>
        <v>8111163.666666667</v>
      </c>
      <c r="K48" s="9">
        <f t="shared" si="14"/>
        <v>8111163.666666667</v>
      </c>
      <c r="L48" s="9">
        <f t="shared" si="14"/>
        <v>8111163.666666667</v>
      </c>
      <c r="M48" s="9">
        <f t="shared" si="14"/>
        <v>8111163.666666667</v>
      </c>
      <c r="N48" s="9">
        <f t="shared" si="14"/>
        <v>8111163.666666667</v>
      </c>
    </row>
    <row r="49" spans="1:14" ht="12.75">
      <c r="A49" s="12" t="s">
        <v>52</v>
      </c>
      <c r="B49" s="10">
        <v>101834639</v>
      </c>
      <c r="C49" s="9">
        <f>$B$49/12</f>
        <v>8486219.916666666</v>
      </c>
      <c r="D49" s="9">
        <f aca="true" t="shared" si="15" ref="D49:N49">$B$49/12</f>
        <v>8486219.916666666</v>
      </c>
      <c r="E49" s="9">
        <f t="shared" si="15"/>
        <v>8486219.916666666</v>
      </c>
      <c r="F49" s="9">
        <f t="shared" si="15"/>
        <v>8486219.916666666</v>
      </c>
      <c r="G49" s="9">
        <f t="shared" si="15"/>
        <v>8486219.916666666</v>
      </c>
      <c r="H49" s="9">
        <f t="shared" si="15"/>
        <v>8486219.916666666</v>
      </c>
      <c r="I49" s="9">
        <f t="shared" si="15"/>
        <v>8486219.916666666</v>
      </c>
      <c r="J49" s="9">
        <f t="shared" si="15"/>
        <v>8486219.916666666</v>
      </c>
      <c r="K49" s="9">
        <f t="shared" si="15"/>
        <v>8486219.916666666</v>
      </c>
      <c r="L49" s="9">
        <f t="shared" si="15"/>
        <v>8486219.916666666</v>
      </c>
      <c r="M49" s="9">
        <f t="shared" si="15"/>
        <v>8486219.916666666</v>
      </c>
      <c r="N49" s="9">
        <f t="shared" si="15"/>
        <v>8486219.916666666</v>
      </c>
    </row>
    <row r="50" spans="1:14" ht="12.75">
      <c r="A50" s="12" t="s">
        <v>53</v>
      </c>
      <c r="B50" s="10">
        <v>10000000</v>
      </c>
      <c r="C50" s="9">
        <f>$B$50/12</f>
        <v>833333.3333333334</v>
      </c>
      <c r="D50" s="9">
        <f aca="true" t="shared" si="16" ref="D50:N50">$B$50/12</f>
        <v>833333.3333333334</v>
      </c>
      <c r="E50" s="9">
        <f t="shared" si="16"/>
        <v>833333.3333333334</v>
      </c>
      <c r="F50" s="9">
        <f t="shared" si="16"/>
        <v>833333.3333333334</v>
      </c>
      <c r="G50" s="9">
        <f t="shared" si="16"/>
        <v>833333.3333333334</v>
      </c>
      <c r="H50" s="9">
        <f t="shared" si="16"/>
        <v>833333.3333333334</v>
      </c>
      <c r="I50" s="9">
        <f t="shared" si="16"/>
        <v>833333.3333333334</v>
      </c>
      <c r="J50" s="9">
        <f t="shared" si="16"/>
        <v>833333.3333333334</v>
      </c>
      <c r="K50" s="9">
        <f t="shared" si="16"/>
        <v>833333.3333333334</v>
      </c>
      <c r="L50" s="9">
        <f t="shared" si="16"/>
        <v>833333.3333333334</v>
      </c>
      <c r="M50" s="9">
        <f t="shared" si="16"/>
        <v>833333.3333333334</v>
      </c>
      <c r="N50" s="9">
        <f t="shared" si="16"/>
        <v>833333.3333333334</v>
      </c>
    </row>
    <row r="51" spans="1:14" ht="12.75">
      <c r="A51" s="12" t="s">
        <v>54</v>
      </c>
      <c r="B51" s="10">
        <f t="shared" si="4"/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</row>
    <row r="52" spans="1:14" ht="12.75">
      <c r="A52" s="12" t="s">
        <v>55</v>
      </c>
      <c r="B52" s="10">
        <v>0</v>
      </c>
      <c r="C52" s="9">
        <f>$B$52/12</f>
        <v>0</v>
      </c>
      <c r="D52" s="9">
        <f aca="true" t="shared" si="17" ref="D52:N52">$B$52/12</f>
        <v>0</v>
      </c>
      <c r="E52" s="9">
        <f t="shared" si="17"/>
        <v>0</v>
      </c>
      <c r="F52" s="9">
        <f t="shared" si="17"/>
        <v>0</v>
      </c>
      <c r="G52" s="9">
        <f t="shared" si="17"/>
        <v>0</v>
      </c>
      <c r="H52" s="9">
        <f t="shared" si="17"/>
        <v>0</v>
      </c>
      <c r="I52" s="9">
        <f t="shared" si="17"/>
        <v>0</v>
      </c>
      <c r="J52" s="9">
        <f t="shared" si="17"/>
        <v>0</v>
      </c>
      <c r="K52" s="9">
        <f t="shared" si="17"/>
        <v>0</v>
      </c>
      <c r="L52" s="9">
        <f t="shared" si="17"/>
        <v>0</v>
      </c>
      <c r="M52" s="9">
        <f t="shared" si="17"/>
        <v>0</v>
      </c>
      <c r="N52" s="9">
        <f t="shared" si="17"/>
        <v>0</v>
      </c>
    </row>
    <row r="53" spans="1:14" ht="12.75">
      <c r="A53" s="12" t="s">
        <v>56</v>
      </c>
      <c r="B53" s="10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</row>
    <row r="54" spans="1:14" ht="12.75">
      <c r="A54" s="12" t="s">
        <v>57</v>
      </c>
      <c r="B54" s="6">
        <f t="shared" si="4"/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</row>
    <row r="55" spans="1:14" ht="12.75">
      <c r="A55" s="12" t="s">
        <v>58</v>
      </c>
      <c r="B55" s="6">
        <f t="shared" si="4"/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</row>
    <row r="56" spans="1:14" ht="12.75">
      <c r="A56" s="12" t="s">
        <v>59</v>
      </c>
      <c r="B56" s="6">
        <f t="shared" si="4"/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</row>
    <row r="57" spans="1:14" ht="12.75">
      <c r="A57" s="12" t="s">
        <v>60</v>
      </c>
      <c r="B57" s="6">
        <f t="shared" si="4"/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</row>
    <row r="58" spans="1:14" ht="12.75">
      <c r="A58" s="11" t="s">
        <v>61</v>
      </c>
      <c r="B58" s="7">
        <f t="shared" si="4"/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</row>
    <row r="59" spans="1:14" ht="12.75">
      <c r="A59" s="12" t="s">
        <v>62</v>
      </c>
      <c r="B59" s="6">
        <f t="shared" si="4"/>
        <v>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</row>
    <row r="60" spans="1:14" ht="12.75">
      <c r="A60" s="12" t="s">
        <v>63</v>
      </c>
      <c r="B60" s="6">
        <f t="shared" si="4"/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</row>
    <row r="61" spans="1:14" ht="12.75">
      <c r="A61" s="1"/>
      <c r="B61" s="6">
        <f t="shared" si="4"/>
        <v>0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</sheetData>
  <sheetProtection/>
  <mergeCells count="2">
    <mergeCell ref="A4:N4"/>
    <mergeCell ref="A5:N5"/>
  </mergeCells>
  <printOptions horizontalCentered="1" verticalCentered="1"/>
  <pageMargins left="0.7086614173228347" right="0.7874015748031497" top="0.3937007874015748" bottom="0.3937007874015748" header="0" footer="0"/>
  <pageSetup fitToHeight="3" fitToWidth="1" horizontalDpi="600" verticalDpi="600" orientation="landscape" paperSize="5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CONTADURIA MAYOR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Jorge_L</dc:creator>
  <cp:keywords/>
  <dc:description/>
  <cp:lastModifiedBy>Usuario</cp:lastModifiedBy>
  <cp:lastPrinted>2019-11-12T19:40:33Z</cp:lastPrinted>
  <dcterms:created xsi:type="dcterms:W3CDTF">2001-06-29T17:31:23Z</dcterms:created>
  <dcterms:modified xsi:type="dcterms:W3CDTF">2020-09-03T17:11:36Z</dcterms:modified>
  <cp:category/>
  <cp:version/>
  <cp:contentType/>
  <cp:contentStatus/>
</cp:coreProperties>
</file>